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23 год" sheetId="5" r:id="rId1"/>
  </sheets>
  <calcPr calcId="145621"/>
</workbook>
</file>

<file path=xl/calcChain.xml><?xml version="1.0" encoding="utf-8"?>
<calcChain xmlns="http://schemas.openxmlformats.org/spreadsheetml/2006/main">
  <c r="G40" i="5" l="1"/>
  <c r="H40" i="5"/>
  <c r="F40" i="5"/>
  <c r="G17" i="5"/>
  <c r="H17" i="5"/>
  <c r="F17" i="5"/>
  <c r="G25" i="5" l="1"/>
  <c r="G47" i="5"/>
  <c r="G7" i="5"/>
  <c r="H7" i="5"/>
  <c r="F7" i="5"/>
  <c r="F47" i="5"/>
  <c r="F44" i="5"/>
  <c r="F37" i="5"/>
  <c r="F31" i="5"/>
  <c r="F29" i="5"/>
  <c r="F25" i="5"/>
  <c r="F20" i="5"/>
  <c r="F15" i="5"/>
  <c r="L18" i="5"/>
  <c r="H47" i="5"/>
  <c r="L49" i="5"/>
  <c r="F50" i="5" l="1"/>
  <c r="H25" i="5"/>
  <c r="I25" i="5"/>
  <c r="J25" i="5"/>
  <c r="K25" i="5"/>
  <c r="M28" i="5"/>
  <c r="L28" i="5"/>
  <c r="L25" i="5" l="1"/>
  <c r="L7" i="5" l="1"/>
  <c r="I7" i="5"/>
  <c r="J7" i="5"/>
  <c r="K7" i="5"/>
  <c r="M7" i="5" l="1"/>
  <c r="H15" i="5"/>
  <c r="H20" i="5"/>
  <c r="H29" i="5"/>
  <c r="H31" i="5"/>
  <c r="H37" i="5"/>
  <c r="H44" i="5"/>
  <c r="I47" i="5"/>
  <c r="J47" i="5"/>
  <c r="K47" i="5"/>
  <c r="M30" i="5"/>
  <c r="H50" i="5" l="1"/>
  <c r="G29" i="5"/>
  <c r="I29" i="5"/>
  <c r="J29" i="5"/>
  <c r="K29" i="5"/>
  <c r="L29" i="5"/>
  <c r="M29" i="5"/>
  <c r="L11" i="5" l="1"/>
  <c r="M11" i="5" l="1"/>
  <c r="M48" i="5" l="1"/>
  <c r="M46" i="5"/>
  <c r="M45" i="5"/>
  <c r="M43" i="5"/>
  <c r="M42" i="5"/>
  <c r="M41" i="5"/>
  <c r="M39" i="5"/>
  <c r="M38" i="5"/>
  <c r="M36" i="5"/>
  <c r="M35" i="5"/>
  <c r="M34" i="5"/>
  <c r="M33" i="5"/>
  <c r="M32" i="5"/>
  <c r="M27" i="5"/>
  <c r="M26" i="5"/>
  <c r="M24" i="5"/>
  <c r="M23" i="5"/>
  <c r="M22" i="5"/>
  <c r="M21" i="5"/>
  <c r="M19" i="5"/>
  <c r="M16" i="5"/>
  <c r="M14" i="5"/>
  <c r="M13" i="5"/>
  <c r="M12" i="5"/>
  <c r="M10" i="5"/>
  <c r="M9" i="5"/>
  <c r="M8" i="5"/>
  <c r="L48" i="5"/>
  <c r="L46" i="5"/>
  <c r="L45" i="5"/>
  <c r="L43" i="5"/>
  <c r="L42" i="5"/>
  <c r="L41" i="5"/>
  <c r="L39" i="5"/>
  <c r="L38" i="5"/>
  <c r="L36" i="5"/>
  <c r="L35" i="5"/>
  <c r="L34" i="5"/>
  <c r="L33" i="5"/>
  <c r="L32" i="5"/>
  <c r="L27" i="5"/>
  <c r="L26" i="5"/>
  <c r="L24" i="5"/>
  <c r="L23" i="5"/>
  <c r="L22" i="5"/>
  <c r="L21" i="5"/>
  <c r="L16" i="5"/>
  <c r="L14" i="5"/>
  <c r="L13" i="5"/>
  <c r="L12" i="5"/>
  <c r="L10" i="5"/>
  <c r="L9" i="5"/>
  <c r="L8" i="5"/>
  <c r="M25" i="5" l="1"/>
  <c r="G44" i="5"/>
  <c r="G37" i="5"/>
  <c r="G31" i="5"/>
  <c r="G20" i="5"/>
  <c r="G15" i="5"/>
  <c r="G50" i="5" l="1"/>
  <c r="M31" i="5" l="1"/>
  <c r="L31" i="5"/>
  <c r="M20" i="5" l="1"/>
  <c r="L20" i="5"/>
  <c r="M47" i="5" l="1"/>
  <c r="L47" i="5"/>
  <c r="M17" i="5"/>
  <c r="L17" i="5"/>
  <c r="L44" i="5" l="1"/>
  <c r="M44" i="5"/>
  <c r="M37" i="5"/>
  <c r="L37" i="5"/>
  <c r="L15" i="5"/>
  <c r="M15" i="5"/>
  <c r="M40" i="5"/>
  <c r="L40" i="5"/>
  <c r="M50" i="5" l="1"/>
  <c r="L50" i="5"/>
</calcChain>
</file>

<file path=xl/sharedStrings.xml><?xml version="1.0" encoding="utf-8"?>
<sst xmlns="http://schemas.openxmlformats.org/spreadsheetml/2006/main" count="159" uniqueCount="83">
  <si>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</si>
  <si>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</si>
  <si>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</si>
  <si>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</si>
  <si>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</si>
  <si>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</si>
  <si>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</si>
  <si>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</si>
  <si>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</si>
  <si>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</si>
  <si>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</si>
  <si>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</si>
  <si>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</si>
  <si>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</si>
  <si>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</si>
  <si>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</si>
  <si>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</si>
  <si>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</si>
  <si>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</si>
  <si>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</si>
  <si>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</si>
  <si>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</si>
  <si>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</si>
  <si>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</si>
  <si>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</si>
  <si>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</si>
  <si>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</si>
  <si>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</si>
  <si>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</si>
  <si>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</si>
  <si>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</si>
  <si>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</si>
  <si>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</si>
  <si>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</si>
  <si>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</si>
  <si>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</si>
  <si>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</si>
  <si>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</si>
  <si>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</si>
  <si>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</si>
  <si>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</si>
  <si>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</si>
  <si>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</si>
  <si>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</si>
  <si>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</si>
  <si>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</si>
  <si>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</si>
  <si>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</si>
  <si>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</si>
  <si>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</si>
  <si>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</si>
  <si>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</si>
  <si>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</si>
  <si>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</si>
  <si>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</si>
  <si>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</si>
  <si>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</si>
  <si>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</si>
  <si>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</si>
  <si>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</si>
  <si>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</si>
  <si>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</si>
  <si>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</si>
  <si>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</si>
  <si>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Бюджетные ассигнования, утвержденные сводной бюджетной росписью с учетом изменений</t>
  </si>
  <si>
    <t>Процент исполнения сводной бюджетной росписи</t>
  </si>
  <si>
    <t>Причина отклонения кассового исполнения от первоначально утвержденного плана</t>
  </si>
  <si>
    <t>Охрана окружающей среды</t>
  </si>
  <si>
    <t>Процент исполнения к первоначально утвержденным ассигнованиям</t>
  </si>
  <si>
    <t>Судебная система</t>
  </si>
  <si>
    <t>Другие вопросы в области охраны окружающей среды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</si>
  <si>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</si>
  <si>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Расходы произведены в соответствии с фактической потребностью</t>
  </si>
  <si>
    <t>исп.Карпеченко В.В.</t>
  </si>
  <si>
    <t>тел.84833921451</t>
  </si>
  <si>
    <t>Заместитель главы администрации Мглинского района                                          С.И.Грибахо</t>
  </si>
  <si>
    <t>Увеличение бюджетных ассигнований связано с направлением средств на первоочередные расходы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</si>
  <si>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</si>
  <si>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</si>
  <si>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Иные дотации</t>
  </si>
  <si>
    <t>Сведения о фактически произведенных расходах по разделам и подразделам классификации расходов бюджета Мглинского муниципального района Брянской области в сравнении с первоначально утвержденным Решением о бюджете значениями за 2023 год</t>
  </si>
  <si>
    <t>Кассовое исполнение за 2023 год</t>
  </si>
  <si>
    <t>Бюджетные ассигнования, утвержденные решением о бюджете от 16.12.2022 № 6-293   (первоначальным)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</si>
</sst>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5" fillId="0" borderId="0" xfId="0" applyFont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0" fontId="5" fillId="0" borderId="1" xfId="0" applyFont="1" applyBorder="1"/>
    <xf numFmtId="0" fontId="3" fillId="0" borderId="0" xfId="0" applyFont="1"/>
    <xf numFmtId="4" fontId="7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165" fontId="9" fillId="0" borderId="1" xfId="0" applyNumberFormat="1" applyFon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9"/>
  <sheetViews>
    <sheetView tabSelected="1" zoomScale="77" zoomScaleNormal="77" workbookViewId="0">
      <selection activeCell="F40" sqref="F40:H40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3.140625" style="26" customWidth="1"/>
    <col min="7" max="7" width="20" customWidth="1"/>
    <col min="8" max="8" width="18.140625" customWidth="1"/>
    <col min="9" max="11" width="9.140625" hidden="1" customWidth="1"/>
    <col min="12" max="12" width="14.7109375" customWidth="1"/>
    <col min="13" max="13" width="16.5703125" customWidth="1"/>
    <col min="14" max="14" width="44" style="26" customWidth="1"/>
  </cols>
  <sheetData>
    <row r="2" spans="3:14" ht="11.25" customHeight="1" x14ac:dyDescent="0.3">
      <c r="C2" s="1"/>
      <c r="D2" s="31"/>
      <c r="E2" s="31"/>
      <c r="F2" s="31"/>
      <c r="G2" s="31"/>
      <c r="H2" s="31"/>
      <c r="I2" s="1"/>
      <c r="J2" s="1"/>
      <c r="K2" s="1"/>
    </row>
    <row r="3" spans="3:14" ht="66.75" customHeight="1" x14ac:dyDescent="0.25">
      <c r="C3" s="35" t="s">
        <v>80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3:14" ht="15.75" customHeight="1" x14ac:dyDescent="0.3">
      <c r="C4" s="1"/>
      <c r="D4" s="1"/>
      <c r="E4" s="1"/>
      <c r="F4" s="24"/>
      <c r="G4" s="1"/>
      <c r="H4" s="3" t="s">
        <v>28</v>
      </c>
      <c r="I4" s="1"/>
      <c r="J4" s="1"/>
      <c r="K4" s="1"/>
    </row>
    <row r="5" spans="3:14" ht="125.25" customHeight="1" x14ac:dyDescent="0.3">
      <c r="C5" s="32" t="s">
        <v>27</v>
      </c>
      <c r="D5" s="33" t="s">
        <v>30</v>
      </c>
      <c r="E5" s="33" t="s">
        <v>29</v>
      </c>
      <c r="F5" s="28" t="s">
        <v>82</v>
      </c>
      <c r="G5" s="7" t="s">
        <v>64</v>
      </c>
      <c r="H5" s="33" t="s">
        <v>81</v>
      </c>
      <c r="I5" s="1"/>
      <c r="J5" s="1"/>
      <c r="K5" s="1"/>
      <c r="L5" s="6" t="s">
        <v>65</v>
      </c>
      <c r="M5" s="6" t="s">
        <v>68</v>
      </c>
      <c r="N5" s="27" t="s">
        <v>66</v>
      </c>
    </row>
    <row r="6" spans="3:14" ht="4.5" hidden="1" customHeight="1" x14ac:dyDescent="0.3">
      <c r="C6" s="32"/>
      <c r="D6" s="34"/>
      <c r="E6" s="34"/>
      <c r="F6" s="25"/>
      <c r="G6" s="8"/>
      <c r="H6" s="34"/>
      <c r="I6" s="1"/>
      <c r="J6" s="1"/>
      <c r="K6" s="1"/>
      <c r="L6" s="9"/>
      <c r="M6" s="9"/>
      <c r="N6" s="18"/>
    </row>
    <row r="7" spans="3:14" ht="21" customHeight="1" x14ac:dyDescent="0.3">
      <c r="C7" s="4" t="s">
        <v>0</v>
      </c>
      <c r="D7" s="10" t="s">
        <v>31</v>
      </c>
      <c r="E7" s="10"/>
      <c r="F7" s="11">
        <f>F8+F9+F10+F12+F13+F14+F11</f>
        <v>42664846</v>
      </c>
      <c r="G7" s="11">
        <f t="shared" ref="G7:H7" si="0">G8+G9+G10+G12+G13+G14+G11</f>
        <v>60824042.289999999</v>
      </c>
      <c r="H7" s="11">
        <f t="shared" si="0"/>
        <v>42595300.960000001</v>
      </c>
      <c r="I7" s="11">
        <f>I8+I9+I10+I12+I13+I14+I11</f>
        <v>0</v>
      </c>
      <c r="J7" s="11">
        <f>J8+J9+J10+J12+J13+J14+J11</f>
        <v>0</v>
      </c>
      <c r="K7" s="11">
        <f>K8+K9+K10+K12+K13+K14+K11</f>
        <v>0</v>
      </c>
      <c r="L7" s="12">
        <f>H7/G7*100</f>
        <v>70.030368512687673</v>
      </c>
      <c r="M7" s="12">
        <f>H7/F7*100</f>
        <v>99.836996856850263</v>
      </c>
      <c r="N7" s="18"/>
    </row>
    <row r="8" spans="3:14" ht="62.25" customHeight="1" x14ac:dyDescent="0.3">
      <c r="C8" s="5" t="s">
        <v>55</v>
      </c>
      <c r="D8" s="13" t="s">
        <v>31</v>
      </c>
      <c r="E8" s="13" t="s">
        <v>32</v>
      </c>
      <c r="F8" s="20">
        <v>1751502</v>
      </c>
      <c r="G8" s="20">
        <v>1751502</v>
      </c>
      <c r="H8" s="20">
        <v>1738625.07</v>
      </c>
      <c r="I8" s="16"/>
      <c r="J8" s="16"/>
      <c r="K8" s="16"/>
      <c r="L8" s="22">
        <f t="shared" ref="L8:L50" si="1">H8/G8*100</f>
        <v>99.264806434705761</v>
      </c>
      <c r="M8" s="22">
        <f t="shared" ref="M8:M50" si="2">H8/F8*100</f>
        <v>99.264806434705761</v>
      </c>
      <c r="N8" s="29" t="s">
        <v>72</v>
      </c>
    </row>
    <row r="9" spans="3:14" ht="84.75" customHeight="1" x14ac:dyDescent="0.3">
      <c r="C9" s="5" t="s">
        <v>56</v>
      </c>
      <c r="D9" s="13" t="s">
        <v>40</v>
      </c>
      <c r="E9" s="13" t="s">
        <v>33</v>
      </c>
      <c r="F9" s="20">
        <v>943598</v>
      </c>
      <c r="G9" s="20">
        <v>943598</v>
      </c>
      <c r="H9" s="20">
        <v>781388.78</v>
      </c>
      <c r="I9" s="16"/>
      <c r="J9" s="16"/>
      <c r="K9" s="16"/>
      <c r="L9" s="22">
        <f t="shared" si="1"/>
        <v>82.809499384271689</v>
      </c>
      <c r="M9" s="22">
        <f t="shared" si="2"/>
        <v>82.809499384271689</v>
      </c>
      <c r="N9" s="29" t="s">
        <v>72</v>
      </c>
    </row>
    <row r="10" spans="3:14" ht="99.75" customHeight="1" x14ac:dyDescent="0.3">
      <c r="C10" s="5" t="s">
        <v>57</v>
      </c>
      <c r="D10" s="13" t="s">
        <v>31</v>
      </c>
      <c r="E10" s="13" t="s">
        <v>34</v>
      </c>
      <c r="F10" s="20">
        <v>26554209</v>
      </c>
      <c r="G10" s="20">
        <v>43926181.469999999</v>
      </c>
      <c r="H10" s="20">
        <v>26848260.190000001</v>
      </c>
      <c r="I10" s="16"/>
      <c r="J10" s="16"/>
      <c r="K10" s="16"/>
      <c r="L10" s="22">
        <f t="shared" si="1"/>
        <v>61.121316015908178</v>
      </c>
      <c r="M10" s="22">
        <f t="shared" si="2"/>
        <v>101.107361887526</v>
      </c>
      <c r="N10" s="29" t="s">
        <v>72</v>
      </c>
    </row>
    <row r="11" spans="3:14" ht="23.25" customHeight="1" x14ac:dyDescent="0.3">
      <c r="C11" s="5" t="s">
        <v>69</v>
      </c>
      <c r="D11" s="13" t="s">
        <v>40</v>
      </c>
      <c r="E11" s="13" t="s">
        <v>35</v>
      </c>
      <c r="F11" s="20">
        <v>1338</v>
      </c>
      <c r="G11" s="20">
        <v>1338</v>
      </c>
      <c r="H11" s="20">
        <v>1338</v>
      </c>
      <c r="I11" s="16"/>
      <c r="J11" s="16"/>
      <c r="K11" s="16"/>
      <c r="L11" s="22">
        <f t="shared" si="1"/>
        <v>100</v>
      </c>
      <c r="M11" s="22">
        <f t="shared" si="2"/>
        <v>100</v>
      </c>
      <c r="N11" s="30"/>
    </row>
    <row r="12" spans="3:14" ht="81" customHeight="1" x14ac:dyDescent="0.3">
      <c r="C12" s="5" t="s">
        <v>8</v>
      </c>
      <c r="D12" s="13" t="s">
        <v>31</v>
      </c>
      <c r="E12" s="13" t="s">
        <v>36</v>
      </c>
      <c r="F12" s="20">
        <v>6310807</v>
      </c>
      <c r="G12" s="20">
        <v>6615544.6799999997</v>
      </c>
      <c r="H12" s="20">
        <v>6144522.5700000003</v>
      </c>
      <c r="I12" s="16"/>
      <c r="J12" s="16"/>
      <c r="K12" s="16"/>
      <c r="L12" s="22">
        <f t="shared" si="1"/>
        <v>92.88007060969619</v>
      </c>
      <c r="M12" s="22">
        <f t="shared" si="2"/>
        <v>97.365084528809078</v>
      </c>
      <c r="N12" s="29" t="s">
        <v>72</v>
      </c>
    </row>
    <row r="13" spans="3:14" ht="141" customHeight="1" x14ac:dyDescent="0.3">
      <c r="C13" s="5" t="s">
        <v>9</v>
      </c>
      <c r="D13" s="13" t="s">
        <v>31</v>
      </c>
      <c r="E13" s="13" t="s">
        <v>38</v>
      </c>
      <c r="F13" s="20">
        <v>100000</v>
      </c>
      <c r="G13" s="20">
        <v>68500</v>
      </c>
      <c r="H13" s="20">
        <v>0</v>
      </c>
      <c r="I13" s="16"/>
      <c r="J13" s="16"/>
      <c r="K13" s="16"/>
      <c r="L13" s="22">
        <f t="shared" si="1"/>
        <v>0</v>
      </c>
      <c r="M13" s="22">
        <f t="shared" si="2"/>
        <v>0</v>
      </c>
      <c r="N13" s="29" t="s">
        <v>71</v>
      </c>
    </row>
    <row r="14" spans="3:14" ht="85.5" customHeight="1" x14ac:dyDescent="0.3">
      <c r="C14" s="5" t="s">
        <v>10</v>
      </c>
      <c r="D14" s="13" t="s">
        <v>31</v>
      </c>
      <c r="E14" s="13" t="s">
        <v>39</v>
      </c>
      <c r="F14" s="20">
        <v>7003392</v>
      </c>
      <c r="G14" s="20">
        <v>7517378.1399999997</v>
      </c>
      <c r="H14" s="20">
        <v>7081166.3499999996</v>
      </c>
      <c r="I14" s="16"/>
      <c r="J14" s="16"/>
      <c r="K14" s="16"/>
      <c r="L14" s="22">
        <f t="shared" si="1"/>
        <v>94.197288178455267</v>
      </c>
      <c r="M14" s="22">
        <f t="shared" si="2"/>
        <v>101.1105240146489</v>
      </c>
      <c r="N14" s="29" t="s">
        <v>72</v>
      </c>
    </row>
    <row r="15" spans="3:14" ht="26.25" customHeight="1" x14ac:dyDescent="0.3">
      <c r="C15" s="4" t="s">
        <v>1</v>
      </c>
      <c r="D15" s="10" t="s">
        <v>41</v>
      </c>
      <c r="E15" s="10"/>
      <c r="F15" s="21">
        <f t="shared" ref="F15:H15" si="3">F16</f>
        <v>2011608</v>
      </c>
      <c r="G15" s="21">
        <f t="shared" si="3"/>
        <v>2011608</v>
      </c>
      <c r="H15" s="21">
        <f t="shared" si="3"/>
        <v>2011608</v>
      </c>
      <c r="I15" s="16"/>
      <c r="J15" s="16"/>
      <c r="K15" s="16"/>
      <c r="L15" s="23">
        <f t="shared" si="1"/>
        <v>100</v>
      </c>
      <c r="M15" s="23">
        <f t="shared" si="2"/>
        <v>100</v>
      </c>
      <c r="N15" s="30"/>
    </row>
    <row r="16" spans="3:14" ht="40.5" customHeight="1" x14ac:dyDescent="0.3">
      <c r="C16" s="5" t="s">
        <v>11</v>
      </c>
      <c r="D16" s="13" t="s">
        <v>41</v>
      </c>
      <c r="E16" s="13" t="s">
        <v>33</v>
      </c>
      <c r="F16" s="20">
        <v>2011608</v>
      </c>
      <c r="G16" s="20">
        <v>2011608</v>
      </c>
      <c r="H16" s="20">
        <v>2011608</v>
      </c>
      <c r="I16" s="16"/>
      <c r="J16" s="16"/>
      <c r="K16" s="16"/>
      <c r="L16" s="22">
        <f t="shared" si="1"/>
        <v>100</v>
      </c>
      <c r="M16" s="22">
        <f t="shared" si="2"/>
        <v>100</v>
      </c>
      <c r="N16" s="29"/>
    </row>
    <row r="17" spans="3:14" ht="34.5" customHeight="1" x14ac:dyDescent="0.3">
      <c r="C17" s="4" t="s">
        <v>2</v>
      </c>
      <c r="D17" s="10" t="s">
        <v>42</v>
      </c>
      <c r="E17" s="10"/>
      <c r="F17" s="21">
        <f>F19+F18</f>
        <v>3589854</v>
      </c>
      <c r="G17" s="21">
        <f>G19+G18</f>
        <v>4376935.4000000004</v>
      </c>
      <c r="H17" s="21">
        <f t="shared" ref="H17" si="4">H19+H18</f>
        <v>4158697.02</v>
      </c>
      <c r="I17" s="16"/>
      <c r="J17" s="16"/>
      <c r="K17" s="16"/>
      <c r="L17" s="23">
        <f t="shared" si="1"/>
        <v>95.013899908141198</v>
      </c>
      <c r="M17" s="23">
        <f t="shared" si="2"/>
        <v>115.84585389823654</v>
      </c>
      <c r="N17" s="30"/>
    </row>
    <row r="18" spans="3:14" ht="92.25" customHeight="1" x14ac:dyDescent="0.3">
      <c r="C18" s="5" t="s">
        <v>78</v>
      </c>
      <c r="D18" s="13" t="s">
        <v>33</v>
      </c>
      <c r="E18" s="13" t="s">
        <v>44</v>
      </c>
      <c r="F18" s="20">
        <v>3564854</v>
      </c>
      <c r="G18" s="20">
        <v>4351935.4000000004</v>
      </c>
      <c r="H18" s="20">
        <v>4154799.02</v>
      </c>
      <c r="I18" s="16"/>
      <c r="J18" s="16"/>
      <c r="K18" s="16"/>
      <c r="L18" s="22">
        <f t="shared" si="1"/>
        <v>95.470144616576789</v>
      </c>
      <c r="M18" s="22">
        <v>0</v>
      </c>
      <c r="N18" s="29" t="s">
        <v>72</v>
      </c>
    </row>
    <row r="19" spans="3:14" ht="56.25" customHeight="1" x14ac:dyDescent="0.3">
      <c r="C19" s="5" t="s">
        <v>12</v>
      </c>
      <c r="D19" s="13" t="s">
        <v>42</v>
      </c>
      <c r="E19" s="13" t="s">
        <v>45</v>
      </c>
      <c r="F19" s="20">
        <v>25000</v>
      </c>
      <c r="G19" s="20">
        <v>25000</v>
      </c>
      <c r="H19" s="20">
        <v>3898</v>
      </c>
      <c r="I19" s="16"/>
      <c r="J19" s="16"/>
      <c r="K19" s="16"/>
      <c r="L19" s="22">
        <v>0</v>
      </c>
      <c r="M19" s="22">
        <f t="shared" si="2"/>
        <v>15.592000000000001</v>
      </c>
      <c r="N19" s="29" t="s">
        <v>72</v>
      </c>
    </row>
    <row r="20" spans="3:14" ht="18.75" x14ac:dyDescent="0.3">
      <c r="C20" s="4" t="s">
        <v>3</v>
      </c>
      <c r="D20" s="10" t="s">
        <v>46</v>
      </c>
      <c r="E20" s="10"/>
      <c r="F20" s="21">
        <f t="shared" ref="F20" si="5">F21+F22+F23+F24</f>
        <v>21882855.859999999</v>
      </c>
      <c r="G20" s="21">
        <f t="shared" ref="G20:H20" si="6">G21+G22+G23+G24</f>
        <v>29867023.120000001</v>
      </c>
      <c r="H20" s="21">
        <f t="shared" si="6"/>
        <v>22138142.020000003</v>
      </c>
      <c r="I20" s="16"/>
      <c r="J20" s="16"/>
      <c r="K20" s="16"/>
      <c r="L20" s="23">
        <f t="shared" si="1"/>
        <v>74.122358733420384</v>
      </c>
      <c r="M20" s="23">
        <f t="shared" si="2"/>
        <v>101.16660348920293</v>
      </c>
      <c r="N20" s="29"/>
    </row>
    <row r="21" spans="3:14" ht="47.25" customHeight="1" x14ac:dyDescent="0.3">
      <c r="C21" s="5" t="s">
        <v>13</v>
      </c>
      <c r="D21" s="13" t="s">
        <v>46</v>
      </c>
      <c r="E21" s="13" t="s">
        <v>35</v>
      </c>
      <c r="F21" s="20">
        <v>357955.86</v>
      </c>
      <c r="G21" s="20">
        <v>456955.86</v>
      </c>
      <c r="H21" s="20">
        <v>240049.58</v>
      </c>
      <c r="I21" s="16"/>
      <c r="J21" s="16"/>
      <c r="K21" s="16"/>
      <c r="L21" s="22">
        <f t="shared" si="1"/>
        <v>52.532334304674407</v>
      </c>
      <c r="M21" s="22">
        <f t="shared" si="2"/>
        <v>67.061223693893439</v>
      </c>
      <c r="N21" s="29" t="s">
        <v>72</v>
      </c>
    </row>
    <row r="22" spans="3:14" ht="84.75" customHeight="1" x14ac:dyDescent="0.3">
      <c r="C22" s="5" t="s">
        <v>61</v>
      </c>
      <c r="D22" s="13" t="s">
        <v>34</v>
      </c>
      <c r="E22" s="13" t="s">
        <v>62</v>
      </c>
      <c r="F22" s="20">
        <v>4775500</v>
      </c>
      <c r="G22" s="20">
        <v>5055956.6500000004</v>
      </c>
      <c r="H22" s="20">
        <v>4487304</v>
      </c>
      <c r="I22" s="16"/>
      <c r="J22" s="16"/>
      <c r="K22" s="16"/>
      <c r="L22" s="22">
        <f t="shared" si="1"/>
        <v>88.752817926158428</v>
      </c>
      <c r="M22" s="22">
        <f t="shared" si="2"/>
        <v>93.965113600670094</v>
      </c>
      <c r="N22" s="29" t="s">
        <v>72</v>
      </c>
    </row>
    <row r="23" spans="3:14" ht="33.75" customHeight="1" x14ac:dyDescent="0.3">
      <c r="C23" s="5" t="s">
        <v>14</v>
      </c>
      <c r="D23" s="13" t="s">
        <v>46</v>
      </c>
      <c r="E23" s="13" t="s">
        <v>43</v>
      </c>
      <c r="F23" s="20">
        <v>16739400</v>
      </c>
      <c r="G23" s="20">
        <v>24259110.609999999</v>
      </c>
      <c r="H23" s="20">
        <v>17321284.440000001</v>
      </c>
      <c r="I23" s="16"/>
      <c r="J23" s="16"/>
      <c r="K23" s="16"/>
      <c r="L23" s="22">
        <f t="shared" si="1"/>
        <v>71.401151997962714</v>
      </c>
      <c r="M23" s="22">
        <f t="shared" si="2"/>
        <v>103.47613677909604</v>
      </c>
      <c r="N23" s="29" t="s">
        <v>72</v>
      </c>
    </row>
    <row r="24" spans="3:14" ht="82.5" customHeight="1" x14ac:dyDescent="0.3">
      <c r="C24" s="5" t="s">
        <v>15</v>
      </c>
      <c r="D24" s="13" t="s">
        <v>46</v>
      </c>
      <c r="E24" s="13" t="s">
        <v>47</v>
      </c>
      <c r="F24" s="20">
        <v>10000</v>
      </c>
      <c r="G24" s="20">
        <v>95000</v>
      </c>
      <c r="H24" s="20">
        <v>89504</v>
      </c>
      <c r="I24" s="16"/>
      <c r="J24" s="16"/>
      <c r="K24" s="16"/>
      <c r="L24" s="22">
        <f t="shared" si="1"/>
        <v>94.214736842105268</v>
      </c>
      <c r="M24" s="22">
        <f t="shared" si="2"/>
        <v>895.04</v>
      </c>
      <c r="N24" s="29" t="s">
        <v>72</v>
      </c>
    </row>
    <row r="25" spans="3:14" ht="18.75" x14ac:dyDescent="0.3">
      <c r="C25" s="4" t="s">
        <v>4</v>
      </c>
      <c r="D25" s="10" t="s">
        <v>35</v>
      </c>
      <c r="E25" s="10"/>
      <c r="F25" s="21">
        <f>F26+F27+F28</f>
        <v>5665274.2199999997</v>
      </c>
      <c r="G25" s="21">
        <f>G26+G27+G28</f>
        <v>6617143.8300000001</v>
      </c>
      <c r="H25" s="21">
        <f t="shared" ref="H25:M25" si="7">H26+H27+H28</f>
        <v>6560848.9000000004</v>
      </c>
      <c r="I25" s="21">
        <f t="shared" si="7"/>
        <v>0</v>
      </c>
      <c r="J25" s="21">
        <f t="shared" si="7"/>
        <v>0</v>
      </c>
      <c r="K25" s="21">
        <f t="shared" si="7"/>
        <v>0</v>
      </c>
      <c r="L25" s="23">
        <f t="shared" si="1"/>
        <v>99.149256364282479</v>
      </c>
      <c r="M25" s="21">
        <f t="shared" si="7"/>
        <v>569.30585684491848</v>
      </c>
      <c r="N25" s="30"/>
    </row>
    <row r="26" spans="3:14" ht="32.25" x14ac:dyDescent="0.3">
      <c r="C26" s="5" t="s">
        <v>16</v>
      </c>
      <c r="D26" s="13" t="s">
        <v>35</v>
      </c>
      <c r="E26" s="13" t="s">
        <v>40</v>
      </c>
      <c r="F26" s="20">
        <v>96831</v>
      </c>
      <c r="G26" s="20">
        <v>110480</v>
      </c>
      <c r="H26" s="20">
        <v>88070.94</v>
      </c>
      <c r="I26" s="16"/>
      <c r="J26" s="16"/>
      <c r="K26" s="16"/>
      <c r="L26" s="22">
        <f t="shared" si="1"/>
        <v>79.716636495293272</v>
      </c>
      <c r="M26" s="22">
        <f t="shared" si="2"/>
        <v>90.953248443163872</v>
      </c>
      <c r="N26" s="29" t="s">
        <v>72</v>
      </c>
    </row>
    <row r="27" spans="3:14" ht="36" customHeight="1" x14ac:dyDescent="0.3">
      <c r="C27" s="5" t="s">
        <v>17</v>
      </c>
      <c r="D27" s="13" t="s">
        <v>35</v>
      </c>
      <c r="E27" s="13" t="s">
        <v>32</v>
      </c>
      <c r="F27" s="20">
        <v>348025.83</v>
      </c>
      <c r="G27" s="20">
        <v>1354560.91</v>
      </c>
      <c r="H27" s="20">
        <v>1321365.08</v>
      </c>
      <c r="I27" s="16"/>
      <c r="J27" s="16"/>
      <c r="K27" s="16"/>
      <c r="L27" s="22">
        <f t="shared" si="1"/>
        <v>97.549329103259026</v>
      </c>
      <c r="M27" s="22">
        <f t="shared" si="2"/>
        <v>379.67442818827556</v>
      </c>
      <c r="N27" s="29" t="s">
        <v>72</v>
      </c>
    </row>
    <row r="28" spans="3:14" ht="36" customHeight="1" x14ac:dyDescent="0.3">
      <c r="C28" s="5" t="s">
        <v>77</v>
      </c>
      <c r="D28" s="13" t="s">
        <v>35</v>
      </c>
      <c r="E28" s="13" t="s">
        <v>35</v>
      </c>
      <c r="F28" s="20">
        <v>5220417.3899999997</v>
      </c>
      <c r="G28" s="20">
        <v>5152102.92</v>
      </c>
      <c r="H28" s="20">
        <v>5151412.88</v>
      </c>
      <c r="I28" s="16"/>
      <c r="J28" s="16"/>
      <c r="K28" s="16"/>
      <c r="L28" s="22">
        <f t="shared" si="1"/>
        <v>99.98660663401499</v>
      </c>
      <c r="M28" s="22">
        <f t="shared" si="2"/>
        <v>98.678180213479067</v>
      </c>
      <c r="N28" s="29" t="s">
        <v>72</v>
      </c>
    </row>
    <row r="29" spans="3:14" ht="18.75" x14ac:dyDescent="0.3">
      <c r="C29" s="4" t="s">
        <v>67</v>
      </c>
      <c r="D29" s="10" t="s">
        <v>36</v>
      </c>
      <c r="E29" s="10"/>
      <c r="F29" s="21">
        <f t="shared" ref="F29:M29" si="8">F30</f>
        <v>65500</v>
      </c>
      <c r="G29" s="21">
        <f t="shared" si="8"/>
        <v>1783365.16</v>
      </c>
      <c r="H29" s="21">
        <f t="shared" si="8"/>
        <v>199022.97</v>
      </c>
      <c r="I29" s="17">
        <f t="shared" si="8"/>
        <v>0</v>
      </c>
      <c r="J29" s="17">
        <f t="shared" si="8"/>
        <v>0</v>
      </c>
      <c r="K29" s="17">
        <f t="shared" si="8"/>
        <v>0</v>
      </c>
      <c r="L29" s="21">
        <f t="shared" si="8"/>
        <v>0</v>
      </c>
      <c r="M29" s="21">
        <f t="shared" si="8"/>
        <v>303.85186259541985</v>
      </c>
      <c r="N29" s="30"/>
    </row>
    <row r="30" spans="3:14" ht="46.5" customHeight="1" x14ac:dyDescent="0.3">
      <c r="C30" s="5" t="s">
        <v>70</v>
      </c>
      <c r="D30" s="13" t="s">
        <v>36</v>
      </c>
      <c r="E30" s="13" t="s">
        <v>35</v>
      </c>
      <c r="F30" s="20">
        <v>65500</v>
      </c>
      <c r="G30" s="20">
        <v>1783365.16</v>
      </c>
      <c r="H30" s="20">
        <v>199022.97</v>
      </c>
      <c r="I30" s="16"/>
      <c r="J30" s="16"/>
      <c r="K30" s="16"/>
      <c r="L30" s="22">
        <v>0</v>
      </c>
      <c r="M30" s="22">
        <f t="shared" si="2"/>
        <v>303.85186259541985</v>
      </c>
      <c r="N30" s="29"/>
    </row>
    <row r="31" spans="3:14" ht="26.25" customHeight="1" x14ac:dyDescent="0.3">
      <c r="C31" s="4" t="s">
        <v>5</v>
      </c>
      <c r="D31" s="10" t="s">
        <v>37</v>
      </c>
      <c r="E31" s="10"/>
      <c r="F31" s="21">
        <f t="shared" ref="F31" si="9">F32+F33+F34+F35+F36</f>
        <v>285967092.72000003</v>
      </c>
      <c r="G31" s="21">
        <f t="shared" ref="G31:H31" si="10">G32+G33+G34+G35+G36</f>
        <v>314516408.14000005</v>
      </c>
      <c r="H31" s="21">
        <f t="shared" si="10"/>
        <v>260274197.01000005</v>
      </c>
      <c r="I31" s="16"/>
      <c r="J31" s="16"/>
      <c r="K31" s="16"/>
      <c r="L31" s="23">
        <f t="shared" si="1"/>
        <v>82.753773817150019</v>
      </c>
      <c r="M31" s="23">
        <f t="shared" si="2"/>
        <v>91.015436263795308</v>
      </c>
      <c r="N31" s="30"/>
    </row>
    <row r="32" spans="3:14" ht="66.75" customHeight="1" x14ac:dyDescent="0.3">
      <c r="C32" s="5" t="s">
        <v>18</v>
      </c>
      <c r="D32" s="13" t="s">
        <v>37</v>
      </c>
      <c r="E32" s="13" t="s">
        <v>40</v>
      </c>
      <c r="F32" s="20">
        <v>27060886</v>
      </c>
      <c r="G32" s="20">
        <v>33278923.43</v>
      </c>
      <c r="H32" s="20">
        <v>33076900.579999998</v>
      </c>
      <c r="I32" s="16"/>
      <c r="J32" s="16"/>
      <c r="K32" s="16"/>
      <c r="L32" s="22">
        <f t="shared" si="1"/>
        <v>99.392940548617986</v>
      </c>
      <c r="M32" s="22">
        <f t="shared" si="2"/>
        <v>122.23140284468144</v>
      </c>
      <c r="N32" s="29" t="s">
        <v>72</v>
      </c>
    </row>
    <row r="33" spans="3:14" ht="67.5" customHeight="1" x14ac:dyDescent="0.3">
      <c r="C33" s="5" t="s">
        <v>19</v>
      </c>
      <c r="D33" s="13" t="s">
        <v>37</v>
      </c>
      <c r="E33" s="13" t="s">
        <v>32</v>
      </c>
      <c r="F33" s="20">
        <v>218912077.58000001</v>
      </c>
      <c r="G33" s="20">
        <v>236769286.11000001</v>
      </c>
      <c r="H33" s="20">
        <v>183063217.46000001</v>
      </c>
      <c r="I33" s="16"/>
      <c r="J33" s="16"/>
      <c r="K33" s="16"/>
      <c r="L33" s="22">
        <f t="shared" si="1"/>
        <v>77.317130303358326</v>
      </c>
      <c r="M33" s="22">
        <f t="shared" si="2"/>
        <v>83.624083003415251</v>
      </c>
      <c r="N33" s="29" t="s">
        <v>72</v>
      </c>
    </row>
    <row r="34" spans="3:14" ht="48" customHeight="1" x14ac:dyDescent="0.3">
      <c r="C34" s="5" t="s">
        <v>63</v>
      </c>
      <c r="D34" s="13" t="s">
        <v>37</v>
      </c>
      <c r="E34" s="13" t="s">
        <v>33</v>
      </c>
      <c r="F34" s="20">
        <v>9894057</v>
      </c>
      <c r="G34" s="20">
        <v>10205635.85</v>
      </c>
      <c r="H34" s="20">
        <v>10117054.49</v>
      </c>
      <c r="I34" s="16"/>
      <c r="J34" s="16"/>
      <c r="K34" s="16"/>
      <c r="L34" s="22">
        <f t="shared" si="1"/>
        <v>99.132034874632538</v>
      </c>
      <c r="M34" s="22">
        <f t="shared" si="2"/>
        <v>102.25385289371185</v>
      </c>
      <c r="N34" s="29" t="s">
        <v>72</v>
      </c>
    </row>
    <row r="35" spans="3:14" ht="46.5" customHeight="1" x14ac:dyDescent="0.3">
      <c r="C35" s="5" t="s">
        <v>20</v>
      </c>
      <c r="D35" s="13" t="s">
        <v>48</v>
      </c>
      <c r="E35" s="13" t="s">
        <v>37</v>
      </c>
      <c r="F35" s="20">
        <v>93500</v>
      </c>
      <c r="G35" s="20">
        <v>43500</v>
      </c>
      <c r="H35" s="20">
        <v>37741.839999999997</v>
      </c>
      <c r="I35" s="16"/>
      <c r="J35" s="16"/>
      <c r="K35" s="16"/>
      <c r="L35" s="22">
        <f t="shared" si="1"/>
        <v>86.76285057471263</v>
      </c>
      <c r="M35" s="22">
        <f t="shared" si="2"/>
        <v>40.365604278074862</v>
      </c>
      <c r="N35" s="29" t="s">
        <v>72</v>
      </c>
    </row>
    <row r="36" spans="3:14" ht="78.75" customHeight="1" x14ac:dyDescent="0.3">
      <c r="C36" s="5" t="s">
        <v>21</v>
      </c>
      <c r="D36" s="13" t="s">
        <v>37</v>
      </c>
      <c r="E36" s="13" t="s">
        <v>43</v>
      </c>
      <c r="F36" s="20">
        <v>30006572.140000001</v>
      </c>
      <c r="G36" s="20">
        <v>34219062.75</v>
      </c>
      <c r="H36" s="20">
        <v>33979282.640000001</v>
      </c>
      <c r="I36" s="16"/>
      <c r="J36" s="16"/>
      <c r="K36" s="16"/>
      <c r="L36" s="22">
        <f t="shared" si="1"/>
        <v>99.2992791422962</v>
      </c>
      <c r="M36" s="22">
        <f t="shared" si="2"/>
        <v>113.23946794543791</v>
      </c>
      <c r="N36" s="29" t="s">
        <v>72</v>
      </c>
    </row>
    <row r="37" spans="3:14" ht="20.25" customHeight="1" x14ac:dyDescent="0.3">
      <c r="C37" s="4" t="s">
        <v>53</v>
      </c>
      <c r="D37" s="10" t="s">
        <v>49</v>
      </c>
      <c r="E37" s="10"/>
      <c r="F37" s="21">
        <f t="shared" ref="F37" si="11">F38+F39</f>
        <v>40081385</v>
      </c>
      <c r="G37" s="21">
        <f t="shared" ref="G37:H37" si="12">G38+G39</f>
        <v>41336748.359999999</v>
      </c>
      <c r="H37" s="21">
        <f t="shared" si="12"/>
        <v>40424661.509999998</v>
      </c>
      <c r="I37" s="16"/>
      <c r="J37" s="16"/>
      <c r="K37" s="16"/>
      <c r="L37" s="23">
        <f t="shared" si="1"/>
        <v>97.793520569018455</v>
      </c>
      <c r="M37" s="23">
        <f t="shared" si="2"/>
        <v>100.85644872301694</v>
      </c>
      <c r="N37" s="30"/>
    </row>
    <row r="38" spans="3:14" ht="69" customHeight="1" x14ac:dyDescent="0.3">
      <c r="C38" s="5" t="s">
        <v>22</v>
      </c>
      <c r="D38" s="13" t="s">
        <v>49</v>
      </c>
      <c r="E38" s="13" t="s">
        <v>40</v>
      </c>
      <c r="F38" s="20">
        <v>33259441</v>
      </c>
      <c r="G38" s="20">
        <v>33693629.380000003</v>
      </c>
      <c r="H38" s="20">
        <v>33016182.140000001</v>
      </c>
      <c r="I38" s="16"/>
      <c r="J38" s="16"/>
      <c r="K38" s="16"/>
      <c r="L38" s="22">
        <f t="shared" si="1"/>
        <v>97.989390717278667</v>
      </c>
      <c r="M38" s="22">
        <f t="shared" si="2"/>
        <v>99.268602079030728</v>
      </c>
      <c r="N38" s="29" t="s">
        <v>72</v>
      </c>
    </row>
    <row r="39" spans="3:14" ht="51.75" customHeight="1" x14ac:dyDescent="0.3">
      <c r="C39" s="5" t="s">
        <v>23</v>
      </c>
      <c r="D39" s="13" t="s">
        <v>49</v>
      </c>
      <c r="E39" s="13" t="s">
        <v>34</v>
      </c>
      <c r="F39" s="20">
        <v>6821944</v>
      </c>
      <c r="G39" s="20">
        <v>7643118.9800000004</v>
      </c>
      <c r="H39" s="20">
        <v>7408479.3700000001</v>
      </c>
      <c r="I39" s="16"/>
      <c r="J39" s="16"/>
      <c r="K39" s="16"/>
      <c r="L39" s="22">
        <f t="shared" si="1"/>
        <v>96.930054201511325</v>
      </c>
      <c r="M39" s="22">
        <f t="shared" si="2"/>
        <v>108.59777462260026</v>
      </c>
      <c r="N39" s="29" t="s">
        <v>72</v>
      </c>
    </row>
    <row r="40" spans="3:14" ht="21.75" customHeight="1" x14ac:dyDescent="0.3">
      <c r="C40" s="4" t="s">
        <v>6</v>
      </c>
      <c r="D40" s="10" t="s">
        <v>50</v>
      </c>
      <c r="E40" s="10"/>
      <c r="F40" s="21">
        <f>F41+F42+F43</f>
        <v>20268157.5</v>
      </c>
      <c r="G40" s="21">
        <f t="shared" ref="G40:H40" si="13">G41+G42+G43</f>
        <v>23115798.850000001</v>
      </c>
      <c r="H40" s="21">
        <f t="shared" si="13"/>
        <v>19404414.469999999</v>
      </c>
      <c r="I40" s="16"/>
      <c r="J40" s="16"/>
      <c r="K40" s="16"/>
      <c r="L40" s="23">
        <f t="shared" si="1"/>
        <v>83.944381917824131</v>
      </c>
      <c r="M40" s="23">
        <f t="shared" si="2"/>
        <v>95.738423534551657</v>
      </c>
      <c r="N40" s="30"/>
    </row>
    <row r="41" spans="3:14" ht="18.75" x14ac:dyDescent="0.3">
      <c r="C41" s="5" t="s">
        <v>58</v>
      </c>
      <c r="D41" s="13" t="s">
        <v>50</v>
      </c>
      <c r="E41" s="13" t="s">
        <v>40</v>
      </c>
      <c r="F41" s="20">
        <v>3576345</v>
      </c>
      <c r="G41" s="20">
        <v>3545805.69</v>
      </c>
      <c r="H41" s="20">
        <v>3545805.69</v>
      </c>
      <c r="I41" s="16"/>
      <c r="J41" s="16"/>
      <c r="K41" s="16"/>
      <c r="L41" s="22">
        <f t="shared" si="1"/>
        <v>100</v>
      </c>
      <c r="M41" s="22">
        <f t="shared" si="2"/>
        <v>99.146074833384361</v>
      </c>
      <c r="N41" s="29"/>
    </row>
    <row r="42" spans="3:14" ht="55.5" customHeight="1" x14ac:dyDescent="0.3">
      <c r="C42" s="5" t="s">
        <v>24</v>
      </c>
      <c r="D42" s="13" t="s">
        <v>50</v>
      </c>
      <c r="E42" s="13" t="s">
        <v>34</v>
      </c>
      <c r="F42" s="20">
        <v>16624812.5</v>
      </c>
      <c r="G42" s="20">
        <v>19471493.16</v>
      </c>
      <c r="H42" s="20">
        <v>15803658.779999999</v>
      </c>
      <c r="I42" s="16"/>
      <c r="J42" s="16"/>
      <c r="K42" s="16"/>
      <c r="L42" s="22">
        <f t="shared" si="1"/>
        <v>81.163055396620649</v>
      </c>
      <c r="M42" s="22">
        <f t="shared" si="2"/>
        <v>95.060673797072894</v>
      </c>
      <c r="N42" s="29" t="s">
        <v>72</v>
      </c>
    </row>
    <row r="43" spans="3:14" ht="32.25" x14ac:dyDescent="0.3">
      <c r="C43" s="5" t="s">
        <v>59</v>
      </c>
      <c r="D43" s="13" t="s">
        <v>44</v>
      </c>
      <c r="E43" s="13" t="s">
        <v>36</v>
      </c>
      <c r="F43" s="20">
        <v>67000</v>
      </c>
      <c r="G43" s="20">
        <v>98500</v>
      </c>
      <c r="H43" s="20">
        <v>54950</v>
      </c>
      <c r="I43" s="16"/>
      <c r="J43" s="16"/>
      <c r="K43" s="16"/>
      <c r="L43" s="22">
        <f t="shared" si="1"/>
        <v>55.786802030456847</v>
      </c>
      <c r="M43" s="22">
        <f t="shared" si="2"/>
        <v>82.014925373134332</v>
      </c>
      <c r="N43" s="29" t="s">
        <v>72</v>
      </c>
    </row>
    <row r="44" spans="3:14" ht="16.5" customHeight="1" x14ac:dyDescent="0.3">
      <c r="C44" s="4" t="s">
        <v>7</v>
      </c>
      <c r="D44" s="10" t="s">
        <v>51</v>
      </c>
      <c r="E44" s="10"/>
      <c r="F44" s="21">
        <f t="shared" ref="F44" si="14">F45+F46</f>
        <v>7069349.9400000004</v>
      </c>
      <c r="G44" s="21">
        <f t="shared" ref="G44:H44" si="15">G45+G46</f>
        <v>7935106.1399999997</v>
      </c>
      <c r="H44" s="21">
        <f t="shared" si="15"/>
        <v>7876522.7299999995</v>
      </c>
      <c r="I44" s="16"/>
      <c r="J44" s="16"/>
      <c r="K44" s="16"/>
      <c r="L44" s="23">
        <f t="shared" si="1"/>
        <v>99.261718634049672</v>
      </c>
      <c r="M44" s="23">
        <f t="shared" si="2"/>
        <v>111.41792098072314</v>
      </c>
      <c r="N44" s="30"/>
    </row>
    <row r="45" spans="3:14" ht="75" customHeight="1" x14ac:dyDescent="0.3">
      <c r="C45" s="5" t="s">
        <v>25</v>
      </c>
      <c r="D45" s="13" t="s">
        <v>38</v>
      </c>
      <c r="E45" s="13" t="s">
        <v>40</v>
      </c>
      <c r="F45" s="20">
        <v>6827349.9400000004</v>
      </c>
      <c r="G45" s="20">
        <v>7755606.1399999997</v>
      </c>
      <c r="H45" s="20">
        <v>7710732.71</v>
      </c>
      <c r="I45" s="16"/>
      <c r="J45" s="16"/>
      <c r="K45" s="16"/>
      <c r="L45" s="22">
        <f t="shared" si="1"/>
        <v>99.421406538831789</v>
      </c>
      <c r="M45" s="22">
        <f t="shared" si="2"/>
        <v>112.93888225685411</v>
      </c>
      <c r="N45" s="29" t="s">
        <v>76</v>
      </c>
    </row>
    <row r="46" spans="3:14" ht="33.75" customHeight="1" x14ac:dyDescent="0.3">
      <c r="C46" s="5" t="s">
        <v>26</v>
      </c>
      <c r="D46" s="13" t="s">
        <v>51</v>
      </c>
      <c r="E46" s="13" t="s">
        <v>32</v>
      </c>
      <c r="F46" s="20">
        <v>242000</v>
      </c>
      <c r="G46" s="20">
        <v>179500</v>
      </c>
      <c r="H46" s="20">
        <v>165790.01999999999</v>
      </c>
      <c r="I46" s="16"/>
      <c r="J46" s="16"/>
      <c r="K46" s="16"/>
      <c r="L46" s="22">
        <f t="shared" si="1"/>
        <v>92.362128133704729</v>
      </c>
      <c r="M46" s="22">
        <f t="shared" si="2"/>
        <v>68.508272727272725</v>
      </c>
      <c r="N46" s="29" t="s">
        <v>72</v>
      </c>
    </row>
    <row r="47" spans="3:14" ht="66" customHeight="1" x14ac:dyDescent="0.3">
      <c r="C47" s="4" t="s">
        <v>60</v>
      </c>
      <c r="D47" s="10" t="s">
        <v>45</v>
      </c>
      <c r="E47" s="10"/>
      <c r="F47" s="21">
        <f t="shared" ref="F47" si="16">F48</f>
        <v>854900</v>
      </c>
      <c r="G47" s="21">
        <f>G48+G49</f>
        <v>1454900</v>
      </c>
      <c r="H47" s="21">
        <f>H48+H49</f>
        <v>1454900</v>
      </c>
      <c r="I47" s="17" t="e">
        <f>I48+#REF!</f>
        <v>#REF!</v>
      </c>
      <c r="J47" s="17" t="e">
        <f>J48+#REF!</f>
        <v>#REF!</v>
      </c>
      <c r="K47" s="17" t="e">
        <f>K48+#REF!</f>
        <v>#REF!</v>
      </c>
      <c r="L47" s="23">
        <f t="shared" si="1"/>
        <v>100</v>
      </c>
      <c r="M47" s="23">
        <f t="shared" si="2"/>
        <v>170.18364721020004</v>
      </c>
      <c r="N47" s="30"/>
    </row>
    <row r="48" spans="3:14" ht="64.5" customHeight="1" x14ac:dyDescent="0.3">
      <c r="C48" s="5" t="s">
        <v>52</v>
      </c>
      <c r="D48" s="13" t="s">
        <v>45</v>
      </c>
      <c r="E48" s="13" t="s">
        <v>40</v>
      </c>
      <c r="F48" s="20">
        <v>854900</v>
      </c>
      <c r="G48" s="20">
        <v>854900</v>
      </c>
      <c r="H48" s="20">
        <v>854900</v>
      </c>
      <c r="I48" s="16"/>
      <c r="J48" s="16"/>
      <c r="K48" s="16"/>
      <c r="L48" s="22">
        <f t="shared" si="1"/>
        <v>100</v>
      </c>
      <c r="M48" s="22">
        <f t="shared" si="2"/>
        <v>100</v>
      </c>
      <c r="N48" s="30"/>
    </row>
    <row r="49" spans="3:14" ht="64.5" customHeight="1" x14ac:dyDescent="0.3">
      <c r="C49" s="5" t="s">
        <v>79</v>
      </c>
      <c r="D49" s="13" t="s">
        <v>45</v>
      </c>
      <c r="E49" s="13" t="s">
        <v>32</v>
      </c>
      <c r="F49" s="20">
        <v>0</v>
      </c>
      <c r="G49" s="20">
        <v>600000</v>
      </c>
      <c r="H49" s="20">
        <v>600000</v>
      </c>
      <c r="I49" s="16"/>
      <c r="J49" s="16"/>
      <c r="K49" s="16"/>
      <c r="L49" s="22">
        <f t="shared" si="1"/>
        <v>100</v>
      </c>
      <c r="M49" s="22">
        <v>0</v>
      </c>
      <c r="N49" s="30"/>
    </row>
    <row r="50" spans="3:14" ht="21.75" customHeight="1" x14ac:dyDescent="0.3">
      <c r="C50" s="4" t="s">
        <v>54</v>
      </c>
      <c r="D50" s="14"/>
      <c r="E50" s="15"/>
      <c r="F50" s="21">
        <f>F7+F15+F17+F20+F25+F31+F37+F40+F44+F47+F29</f>
        <v>430120823.24000001</v>
      </c>
      <c r="G50" s="21">
        <f>G7+G15+G17+G20+G25+G31+G37+G40+G44+G47+G29</f>
        <v>493839079.29000008</v>
      </c>
      <c r="H50" s="21">
        <f>H7+H15+H17+H20+H25+H31+H37+H40+H44+H47+H29</f>
        <v>407098315.59000015</v>
      </c>
      <c r="I50" s="16"/>
      <c r="J50" s="16"/>
      <c r="K50" s="16"/>
      <c r="L50" s="23">
        <f t="shared" si="1"/>
        <v>82.435419281781336</v>
      </c>
      <c r="M50" s="23">
        <f t="shared" si="2"/>
        <v>94.647432440825199</v>
      </c>
      <c r="N50" s="18"/>
    </row>
    <row r="51" spans="3:14" ht="18.75" x14ac:dyDescent="0.3">
      <c r="C51" s="2"/>
      <c r="D51" s="1"/>
      <c r="E51" s="1"/>
      <c r="F51" s="24"/>
      <c r="G51" s="1"/>
      <c r="H51" s="1"/>
    </row>
    <row r="52" spans="3:14" ht="18.75" x14ac:dyDescent="0.3">
      <c r="C52" s="2"/>
      <c r="D52" s="1"/>
      <c r="E52" s="1"/>
      <c r="F52" s="24"/>
      <c r="G52" s="1"/>
      <c r="H52" s="1"/>
    </row>
    <row r="53" spans="3:14" ht="18.75" x14ac:dyDescent="0.3">
      <c r="C53" s="1" t="s">
        <v>75</v>
      </c>
      <c r="D53" s="1"/>
      <c r="E53" s="1"/>
      <c r="F53" s="24"/>
      <c r="G53" s="1"/>
      <c r="H53" s="1"/>
    </row>
    <row r="54" spans="3:14" ht="18.75" x14ac:dyDescent="0.3">
      <c r="C54" s="1"/>
      <c r="D54" s="1"/>
      <c r="E54" s="1"/>
      <c r="F54" s="24"/>
      <c r="G54" s="1"/>
      <c r="H54" s="1"/>
    </row>
    <row r="55" spans="3:14" ht="18.75" x14ac:dyDescent="0.3">
      <c r="C55" s="1" t="s">
        <v>73</v>
      </c>
      <c r="D55" s="19"/>
      <c r="E55" s="19"/>
      <c r="F55" s="24"/>
      <c r="G55" s="1"/>
      <c r="H55" s="1"/>
    </row>
    <row r="56" spans="3:14" ht="18.75" x14ac:dyDescent="0.3">
      <c r="C56" s="1" t="s">
        <v>74</v>
      </c>
      <c r="D56" s="19"/>
      <c r="E56" s="19"/>
      <c r="F56" s="24"/>
      <c r="G56" s="1"/>
      <c r="H56" s="1"/>
    </row>
    <row r="57" spans="3:14" ht="18.75" x14ac:dyDescent="0.3">
      <c r="C57" s="1"/>
      <c r="D57" s="1"/>
      <c r="E57" s="1"/>
      <c r="F57" s="24"/>
      <c r="G57" s="1"/>
      <c r="H57" s="1"/>
    </row>
    <row r="58" spans="3:14" ht="18.75" x14ac:dyDescent="0.3">
      <c r="C58" s="1"/>
      <c r="D58" s="1"/>
      <c r="E58" s="1"/>
      <c r="F58" s="24"/>
      <c r="G58" s="1"/>
      <c r="H58" s="1"/>
    </row>
    <row r="59" spans="3:14" ht="18.75" x14ac:dyDescent="0.3">
      <c r="C59" s="1"/>
      <c r="D59" s="1"/>
      <c r="E59" s="1"/>
      <c r="F59" s="24"/>
      <c r="G59" s="1"/>
      <c r="H59" s="1"/>
    </row>
  </sheetData>
  <mergeCells count="6">
    <mergeCell ref="D2:H2"/>
    <mergeCell ref="C5:C6"/>
    <mergeCell ref="D5:D6"/>
    <mergeCell ref="H5:H6"/>
    <mergeCell ref="E5:E6"/>
    <mergeCell ref="C3:N3"/>
  </mergeCells>
  <pageMargins left="0.70866141732283472" right="0.70866141732283472" top="0.15748031496062992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2021-03-25T09:45:39Z</cp:lastPrinted>
  <dcterms:created xsi:type="dcterms:W3CDTF">2015-02-09T15:35:03Z</dcterms:created>
  <dcterms:modified xsi:type="dcterms:W3CDTF">2024-04-01T13:45:20Z</dcterms:modified>
</cp:coreProperties>
</file>